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ичурина д. 40" sheetId="1" r:id="rId1"/>
  </sheets>
  <externalReferences>
    <externalReference r:id="rId2"/>
  </externalReferences>
  <definedNames>
    <definedName name="АДРЕС" localSheetId="0">'ул Мичурина д. 40'!$B$3</definedName>
    <definedName name="АДРЕС">#REF!</definedName>
    <definedName name="АДРЕС2">#REF!</definedName>
    <definedName name="ВХДОЛГ" localSheetId="0">'ул Мичурина д. 40'!$G$9</definedName>
    <definedName name="ВХДОЛГ">#REF!</definedName>
    <definedName name="ВХСАЛЬДО" localSheetId="0">'ул Мичурина д. 40'!$D$9</definedName>
    <definedName name="ВХСАЛЬДО">#REF!</definedName>
    <definedName name="ВХСАЛЬДО3МЕС">#REF!</definedName>
    <definedName name="ДОГОВОР" localSheetId="0">'ул Мичурина д. 40'!$B$4</definedName>
    <definedName name="ДОГОВОР">#REF!</definedName>
    <definedName name="ДОЛГ" localSheetId="0">'ул Мичурина д. 40'!$A$9</definedName>
    <definedName name="ДОЛГ">#REF!</definedName>
    <definedName name="ЗАТРАЧЕНОК" localSheetId="0">'ул Мичурина д. 40'!$D$41</definedName>
    <definedName name="ЗАТРАЧЕНОК">#REF!</definedName>
    <definedName name="ЗАТРАЧЕНОТ" localSheetId="0">'ул Мичурина д. 40'!$D$40</definedName>
    <definedName name="ЗАТРАЧЕНОТ">#REF!</definedName>
    <definedName name="ЗАТРЕМ" localSheetId="0">'ул Мичурина д. 40'!$D$56</definedName>
    <definedName name="ЗАТРЕМ">#REF!</definedName>
    <definedName name="ИСХДОЛГ" localSheetId="0">'ул Мичурина д. 40'!$G$46</definedName>
    <definedName name="ИСХДОЛГ">#REF!</definedName>
    <definedName name="ИСХСАЛЬДО" localSheetId="0">'ул Мичурина д. 40'!$D$46</definedName>
    <definedName name="ИСХСАЛЬДО">#REF!</definedName>
    <definedName name="ИСХСАЛЬДО3МЕС">#REF!</definedName>
    <definedName name="КАП" localSheetId="0">'ул Мичурина д. 40'!$C$41</definedName>
    <definedName name="КАП">#REF!</definedName>
    <definedName name="КАПРЕМ">#REF!</definedName>
    <definedName name="КПЕРЕЧИСК" localSheetId="0">'ул Мичурина д. 40'!$G$41</definedName>
    <definedName name="КПЕРЕЧИСК">#REF!</definedName>
    <definedName name="КПЕРЕЧИСТ" localSheetId="0">'ул Мичурина д. 40'!$G$40</definedName>
    <definedName name="КПЕРЕЧИСТ">#REF!</definedName>
    <definedName name="НАЧЗАГОД">#REF!</definedName>
    <definedName name="НАЧЗАГОДНЕЖ">#REF!</definedName>
    <definedName name="НАЧРЕМ" localSheetId="0">'ул Мичурина д. 40'!$D$54</definedName>
    <definedName name="НАЧРЕМ">#REF!</definedName>
    <definedName name="НЕЖНАЧРЕМ" localSheetId="0">'ул Мичурина д. 40'!$D$55</definedName>
    <definedName name="НЕЖНАЧРЕМ">#REF!</definedName>
    <definedName name="ОПАЛЧЕНОТ" localSheetId="0">'ул Мичурина д. 40'!$E$40</definedName>
    <definedName name="ОПАЛЧЕНОТ">#REF!</definedName>
    <definedName name="ОПЛАЧЕНОК" localSheetId="0">'ул Мичурина д. 40'!$E$41</definedName>
    <definedName name="ОПЛАЧЕНОК">#REF!</definedName>
    <definedName name="ОСВОЕНО">#REF!</definedName>
    <definedName name="ОСТ" localSheetId="0">'ул Мичурина д. 40'!$A$46</definedName>
    <definedName name="ОСТ">#REF!</definedName>
    <definedName name="ПЛОЩАДЬ" localSheetId="0">'ул Мичурина д. 40'!$B$5</definedName>
    <definedName name="ПЛОЩАДЬ">#REF!</definedName>
    <definedName name="ПЛОЩАДЬДОМА">#REF!</definedName>
    <definedName name="РАЗМЕРПЛАТЫ" localSheetId="0">'ул Мичурина д. 40'!$C$11</definedName>
    <definedName name="РАЗМЕРПЛАТЫ">#REF!</definedName>
    <definedName name="СНРЕМ" localSheetId="0">'ул Мичурина д. 40'!#REF!</definedName>
    <definedName name="СНРЕМ">#REF!</definedName>
    <definedName name="ТАРОТОП" localSheetId="0">'ул Мичурина д. 40'!$C$16</definedName>
    <definedName name="ТАРОТОП">#REF!</definedName>
    <definedName name="ТАРХВС" localSheetId="0">'ул Мичурина д. 40'!$C$17</definedName>
    <definedName name="ТАРХВС">#REF!</definedName>
    <definedName name="ТБО" localSheetId="0">'ул Мичурина д. 40'!$C$13</definedName>
    <definedName name="ТБО">#REF!</definedName>
    <definedName name="ТБОНАЧ" localSheetId="0">'ул Мичурина д. 40'!$D$13</definedName>
    <definedName name="ТБОНАЧ">#REF!</definedName>
    <definedName name="ТБОНЕД" localSheetId="0">'ул Мичурина д. 40'!$F$13</definedName>
    <definedName name="ТБОНЕД">#REF!</definedName>
    <definedName name="ТБООПЛ" localSheetId="0">'ул Мичурина д. 40'!$E$13</definedName>
    <definedName name="ТБООПЛ">#REF!</definedName>
    <definedName name="ТБОПОСТ" localSheetId="0">'ул Мичурина д. 40'!$G$13</definedName>
    <definedName name="ТБОПОСТ">#REF!</definedName>
    <definedName name="ТЕК" localSheetId="0">'ул Мичурина д. 40'!$C$40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<sst xmlns="http://schemas.openxmlformats.org/spreadsheetml/2006/main" count="67" uniqueCount="64">
  <si>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</si>
  <si>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</si>
  <si>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Мичурина д. 40</t>
  </si>
  <si>
    <t>Договор управления №:</t>
  </si>
  <si>
    <t xml:space="preserve">№ 96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</si>
  <si>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</si>
  <si>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</si>
  <si>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</si>
  <si>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</si>
  <si>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</si>
  <si>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</si>
  <si>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</si>
  <si>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</si>
  <si>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</si>
  <si>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</si>
  <si>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</si>
  <si>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</si>
  <si>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</si>
  <si>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</si>
  <si>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</si>
  <si>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</si>
  <si>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</si>
  <si>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</si>
  <si>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</si>
  <si>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</si>
  <si>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</si>
  <si>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</si>
  <si>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</si>
  <si>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</si>
  <si>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</si>
  <si>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</si>
  <si>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</si>
  <si>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</si>
  <si>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</si>
  <si>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</si>
  <si>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</si>
  <si>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</si>
  <si>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</si>
  <si>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Изоляция труб Ц/О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</si>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</sst>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/>
  <dimension ref="A1:CS712"/>
  <sheetViews>
    <sheetView tabSelected="1" topLeftCell="A46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3242.9000000000005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558814.10000000079</v>
      </c>
      <c r="E9" s="10" t="s">
        <v>8</v>
      </c>
      <c r="F9" s="11"/>
      <c r="G9" s="9">
        <v>213008.64999999991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348269.36999999982</v>
      </c>
      <c r="E13" s="24">
        <v>332937.56999999977</v>
      </c>
      <c r="F13" s="25">
        <f>ТБОНАЧ-ТБООПЛ</f>
        <v>15331.800000000047</v>
      </c>
      <c r="G13" s="26">
        <f>ТБООПЛ</f>
        <v>332937.56999999977</v>
      </c>
    </row>
    <row r="14" spans="1:7" ht="13.5" thickBot="1" x14ac:dyDescent="0.25">
      <c r="A14" s="27"/>
      <c r="B14" s="28" t="s">
        <v>17</v>
      </c>
      <c r="C14" s="29"/>
      <c r="D14" s="30">
        <f>D13</f>
        <v>348269.36999999982</v>
      </c>
      <c r="E14" s="30">
        <f>E13</f>
        <v>332937.56999999977</v>
      </c>
      <c r="F14" s="30">
        <f>F13</f>
        <v>15331.800000000047</v>
      </c>
      <c r="G14" s="30">
        <f>SUM(ТБОПОСТ)</f>
        <v>332937.56999999977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1061535.030000001</v>
      </c>
      <c r="E16" s="24">
        <v>1037704.6400000006</v>
      </c>
      <c r="F16" s="25">
        <f t="shared" ref="F16:F25" si="0">D16-E16</f>
        <v>23830.390000000363</v>
      </c>
      <c r="G16" s="26">
        <f t="shared" ref="G16:G25" si="1">E16</f>
        <v>1037704.6400000006</v>
      </c>
    </row>
    <row r="17" spans="1:7" x14ac:dyDescent="0.2">
      <c r="A17" s="34"/>
      <c r="B17" s="35" t="s">
        <v>20</v>
      </c>
      <c r="C17" s="23">
        <v>25.95</v>
      </c>
      <c r="D17" s="24">
        <v>296583.5100000003</v>
      </c>
      <c r="E17" s="24">
        <v>273396.22000000032</v>
      </c>
      <c r="F17" s="25">
        <f t="shared" si="0"/>
        <v>23187.289999999979</v>
      </c>
      <c r="G17" s="26">
        <f t="shared" si="1"/>
        <v>273396.22000000032</v>
      </c>
    </row>
    <row r="18" spans="1:7" x14ac:dyDescent="0.2">
      <c r="A18" s="34"/>
      <c r="B18" s="35" t="s">
        <v>21</v>
      </c>
      <c r="C18" s="23">
        <v>17.79</v>
      </c>
      <c r="D18" s="24">
        <v>203634.89999999979</v>
      </c>
      <c r="E18" s="24">
        <v>187536.97000000015</v>
      </c>
      <c r="F18" s="25">
        <f t="shared" si="0"/>
        <v>16097.929999999644</v>
      </c>
      <c r="G18" s="26">
        <f t="shared" si="1"/>
        <v>187536.97000000015</v>
      </c>
    </row>
    <row r="19" spans="1:7" x14ac:dyDescent="0.2">
      <c r="A19" s="34"/>
      <c r="B19" s="35" t="s">
        <v>22</v>
      </c>
      <c r="C19" s="23">
        <v>4.2300000000000004</v>
      </c>
      <c r="D19" s="24">
        <v>205792.76999999996</v>
      </c>
      <c r="E19" s="24">
        <v>254867.19000000006</v>
      </c>
      <c r="F19" s="25">
        <f t="shared" si="0"/>
        <v>-49074.4200000001</v>
      </c>
      <c r="G19" s="26">
        <f t="shared" si="1"/>
        <v>254867.19000000006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1767546.2100000009</v>
      </c>
      <c r="E26" s="30">
        <f>SUM(E16:E25)</f>
        <v>1753505.0200000009</v>
      </c>
      <c r="F26" s="30">
        <f>SUM(F16:F25)</f>
        <v>14041.189999999886</v>
      </c>
      <c r="G26" s="30">
        <f>SUM(G16:G25)</f>
        <v>1753505.0200000009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131726.93999999997</v>
      </c>
      <c r="E28" s="24">
        <v>121475.40999999993</v>
      </c>
      <c r="F28" s="25">
        <f>D28-E28</f>
        <v>10251.530000000042</v>
      </c>
      <c r="G28" s="26">
        <f t="shared" ref="G28:G37" si="2">E28</f>
        <v>121475.40999999993</v>
      </c>
    </row>
    <row r="29" spans="1:7" x14ac:dyDescent="0.2">
      <c r="A29" s="34"/>
      <c r="B29" s="35" t="s">
        <v>25</v>
      </c>
      <c r="C29" s="23">
        <v>0</v>
      </c>
      <c r="D29" s="24">
        <v>47730</v>
      </c>
      <c r="E29" s="24">
        <v>47077.090000000004</v>
      </c>
      <c r="F29" s="25">
        <f>D29-E29</f>
        <v>652.90999999999622</v>
      </c>
      <c r="G29" s="26">
        <f t="shared" si="2"/>
        <v>47077.090000000004</v>
      </c>
    </row>
    <row r="30" spans="1:7" x14ac:dyDescent="0.2">
      <c r="A30" s="34"/>
      <c r="B30" s="35" t="s">
        <v>26</v>
      </c>
      <c r="C30" s="23">
        <v>7.14</v>
      </c>
      <c r="D30" s="24">
        <v>21891.24</v>
      </c>
      <c r="E30" s="24">
        <v>20388.309999999998</v>
      </c>
      <c r="F30" s="25">
        <f t="shared" ref="F30:F37" si="3">D30-E30</f>
        <v>1502.9300000000039</v>
      </c>
      <c r="G30" s="26">
        <f t="shared" si="2"/>
        <v>20388.309999999998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201348.17999999996</v>
      </c>
      <c r="E38" s="30">
        <f>SUM(E28:E37)</f>
        <v>188940.80999999994</v>
      </c>
      <c r="F38" s="30">
        <f>SUM(F28:F37)</f>
        <v>12407.370000000043</v>
      </c>
      <c r="G38" s="30">
        <f>SUM(G28:G37)</f>
        <v>188940.80999999994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6.44</v>
      </c>
      <c r="D40" s="24">
        <v>60452.019999999968</v>
      </c>
      <c r="E40" s="24">
        <v>62272.430000000044</v>
      </c>
      <c r="F40" s="25">
        <f>ЗАТРАЧЕНОТ-ОПАЛЧЕНОТ</f>
        <v>-1820.4100000000763</v>
      </c>
      <c r="G40" s="45">
        <v>50796.729999999996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60452.019999999968</v>
      </c>
      <c r="E42" s="30">
        <f>E41+E40</f>
        <v>62272.430000000044</v>
      </c>
      <c r="F42" s="30">
        <f>F41+F40</f>
        <v>-1820.4100000000763</v>
      </c>
      <c r="G42" s="30">
        <f>КПЕРЕЧИСТ+КПЕРЕЧИСК</f>
        <v>50796.729999999996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2377615.7800000007</v>
      </c>
      <c r="E44" s="30">
        <f>E42+E38+E26+E14</f>
        <v>2337655.8300000005</v>
      </c>
      <c r="F44" s="30">
        <f>F42+F38+F26+F14</f>
        <v>39959.949999999895</v>
      </c>
      <c r="G44" s="30">
        <f>G42+G38+G26+G14</f>
        <v>2326180.1300000008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598774.04999999946</v>
      </c>
      <c r="E46" s="10" t="s">
        <v>8</v>
      </c>
      <c r="F46" s="11"/>
      <c r="G46" s="9">
        <v>250326.58999999971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62272.429999999986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50796.729999999996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32059.14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8648.8700000000008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10088.719999999999</v>
      </c>
      <c r="G59" s="61"/>
    </row>
    <row r="60" spans="1:7" s="62" customFormat="1" x14ac:dyDescent="0.2"/>
    <row r="61" spans="1:7" s="62" customFormat="1" x14ac:dyDescent="0.2">
      <c r="A61" s="63" t="s">
        <v>40</v>
      </c>
    </row>
    <row r="62" spans="1:7" s="62" customFormat="1" x14ac:dyDescent="0.2"/>
    <row r="63" spans="1:7" s="62" customFormat="1" x14ac:dyDescent="0.2">
      <c r="A63" s="64" t="s">
        <v>41</v>
      </c>
      <c r="B63" s="64"/>
      <c r="D63" s="65">
        <v>9599.9799999999232</v>
      </c>
      <c r="E63" s="66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4800</v>
      </c>
      <c r="E65" s="68"/>
    </row>
    <row r="66" spans="1:97" s="62" customFormat="1" x14ac:dyDescent="0.2">
      <c r="A66" s="64" t="s">
        <v>44</v>
      </c>
      <c r="B66" s="64"/>
      <c r="D66" s="67">
        <v>271096.25</v>
      </c>
      <c r="E66" s="68"/>
    </row>
    <row r="67" spans="1:97" s="62" customFormat="1" x14ac:dyDescent="0.2">
      <c r="A67" s="64" t="s">
        <v>45</v>
      </c>
      <c r="B67" s="64"/>
      <c r="D67" s="69">
        <v>0</v>
      </c>
      <c r="E67" s="70"/>
    </row>
    <row r="68" spans="1:97" s="62" customFormat="1" x14ac:dyDescent="0.2">
      <c r="A68" s="71" t="s">
        <v>46</v>
      </c>
      <c r="B68" s="71"/>
      <c r="C68" s="71"/>
      <c r="D68" s="71"/>
      <c r="E68" s="71"/>
      <c r="F68" s="71" t="s">
        <v>47</v>
      </c>
      <c r="G68" s="71"/>
    </row>
    <row r="69" spans="1:97" s="62" customFormat="1" x14ac:dyDescent="0.2">
      <c r="A69" s="72" t="s">
        <v>48</v>
      </c>
      <c r="B69" s="72"/>
      <c r="D69" s="73">
        <v>14399.979999999923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60</v>
      </c>
      <c r="B90" s="77"/>
      <c r="C90" s="77"/>
      <c r="D90" s="77"/>
      <c r="E90" s="77"/>
      <c r="F90" s="78" t="s">
        <v>61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62</v>
      </c>
      <c r="B93" s="77"/>
      <c r="C93" s="77"/>
      <c r="D93" s="77"/>
      <c r="E93" s="77"/>
      <c r="F93" s="78" t="s">
        <v>63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Мичурина д. 40</vt:lpstr>
      <vt:lpstr>'ул Мичурина д. 40'!АДРЕС</vt:lpstr>
      <vt:lpstr>'ул Мичурина д. 40'!ВХДОЛГ</vt:lpstr>
      <vt:lpstr>'ул Мичурина д. 40'!ВХСАЛЬДО</vt:lpstr>
      <vt:lpstr>'ул Мичурина д. 40'!ДОГОВОР</vt:lpstr>
      <vt:lpstr>'ул Мичурина д. 40'!ДОЛГ</vt:lpstr>
      <vt:lpstr>'ул Мичурина д. 40'!ЗАТРАЧЕНОК</vt:lpstr>
      <vt:lpstr>'ул Мичурина д. 40'!ЗАТРАЧЕНОТ</vt:lpstr>
      <vt:lpstr>'ул Мичурина д. 40'!ЗАТРЕМ</vt:lpstr>
      <vt:lpstr>'ул Мичурина д. 40'!ИСХДОЛГ</vt:lpstr>
      <vt:lpstr>'ул Мичурина д. 40'!ИСХСАЛЬДО</vt:lpstr>
      <vt:lpstr>'ул Мичурина д. 40'!КАП</vt:lpstr>
      <vt:lpstr>'ул Мичурина д. 40'!КПЕРЕЧИСК</vt:lpstr>
      <vt:lpstr>'ул Мичурина д. 40'!КПЕРЕЧИСТ</vt:lpstr>
      <vt:lpstr>'ул Мичурина д. 40'!НАЧРЕМ</vt:lpstr>
      <vt:lpstr>'ул Мичурина д. 40'!НЕЖНАЧРЕМ</vt:lpstr>
      <vt:lpstr>'ул Мичурина д. 40'!ОПАЛЧЕНОТ</vt:lpstr>
      <vt:lpstr>'ул Мичурина д. 40'!ОПЛАЧЕНОК</vt:lpstr>
      <vt:lpstr>'ул Мичурина д. 40'!ОСТ</vt:lpstr>
      <vt:lpstr>'ул Мичурина д. 40'!ПЛОЩАДЬ</vt:lpstr>
      <vt:lpstr>'ул Мичурина д. 40'!РАЗМЕРПЛАТЫ</vt:lpstr>
      <vt:lpstr>'ул Мичурина д. 40'!ТАРОТОП</vt:lpstr>
      <vt:lpstr>'ул Мичурина д. 40'!ТАРХВС</vt:lpstr>
      <vt:lpstr>'ул Мичурина д. 40'!ТБО</vt:lpstr>
      <vt:lpstr>'ул Мичурина д. 40'!ТБОНАЧ</vt:lpstr>
      <vt:lpstr>'ул Мичурина д. 40'!ТБОНЕД</vt:lpstr>
      <vt:lpstr>'ул Мичурина д. 40'!ТБООПЛ</vt:lpstr>
      <vt:lpstr>'ул Мичурина д. 40'!ТБОПОСТ</vt:lpstr>
      <vt:lpstr>'ул Мичурина д. 40'!ТЕК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2018-03-30T13:21:55Z</dcterms:created>
  <dcterms:modified xsi:type="dcterms:W3CDTF">2018-03-30T13:21:56Z</dcterms:modified>
</cp:coreProperties>
</file>